
<file path=[Content_Types].xml><?xml version="1.0" encoding="utf-8"?>
<Types xmlns="http://schemas.openxmlformats.org/package/2006/content-types"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MERCATI_STATISTICHE\03_RUBRICA PREZZI\"/>
    </mc:Choice>
  </mc:AlternateContent>
  <xr:revisionPtr revIDLastSave="0" documentId="13_ncr:1_{CAFF52FF-9665-4A2E-A09B-702FE48DEEAF}" xr6:coauthVersionLast="47" xr6:coauthVersionMax="47" xr10:uidLastSave="{00000000-0000-0000-0000-000000000000}"/>
  <bookViews>
    <workbookView xWindow="-120" yWindow="-16320" windowWidth="29040" windowHeight="15720" activeTab="1" xr2:uid="{9249234E-D079-4082-A05D-9BA7E48B6AD3}"/>
  </bookViews>
  <sheets>
    <sheet name="LANDING" sheetId="5" r:id="rId1"/>
    <sheet name="CONVERSIONE VOLUMETRICA" sheetId="3" r:id="rId2"/>
    <sheet name="COSTI DI TRASPORTO" sheetId="4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4" l="1"/>
  <c r="C10" i="4" s="1"/>
  <c r="E6" i="3"/>
  <c r="E5" i="3"/>
  <c r="E3" i="3"/>
  <c r="E2" i="3"/>
  <c r="E4" i="3" s="1"/>
  <c r="E7" i="3" l="1"/>
  <c r="E8" i="3" s="1"/>
  <c r="G30" i="3"/>
  <c r="C4" i="4" l="1"/>
  <c r="C11" i="4" s="1"/>
  <c r="E10" i="3"/>
  <c r="E11" i="3" s="1"/>
</calcChain>
</file>

<file path=xl/sharedStrings.xml><?xml version="1.0" encoding="utf-8"?>
<sst xmlns="http://schemas.openxmlformats.org/spreadsheetml/2006/main" count="84" uniqueCount="75">
  <si>
    <t>Pino nero</t>
  </si>
  <si>
    <t>Larice</t>
  </si>
  <si>
    <t>Pino silvestre</t>
  </si>
  <si>
    <t>Douglasia</t>
  </si>
  <si>
    <t>Abete rosso</t>
  </si>
  <si>
    <t>Abete bianco</t>
  </si>
  <si>
    <t>Pino cembro</t>
  </si>
  <si>
    <t>Carpino bianco</t>
  </si>
  <si>
    <t>Cerro</t>
  </si>
  <si>
    <t>Robinia</t>
  </si>
  <si>
    <t>Faggio</t>
  </si>
  <si>
    <t>Quercia</t>
  </si>
  <si>
    <t>Frassino</t>
  </si>
  <si>
    <t>Olmo</t>
  </si>
  <si>
    <t>Betulla</t>
  </si>
  <si>
    <t>Acero</t>
  </si>
  <si>
    <t>Nocciolo</t>
  </si>
  <si>
    <t>Tiglio</t>
  </si>
  <si>
    <t>Salice</t>
  </si>
  <si>
    <t>Ontano</t>
  </si>
  <si>
    <t>Tremolo</t>
  </si>
  <si>
    <t>Pioppo</t>
  </si>
  <si>
    <t>€/t</t>
  </si>
  <si>
    <t>Sfuso</t>
  </si>
  <si>
    <t>Imbancalato</t>
  </si>
  <si>
    <t>Big Bag/cassone</t>
  </si>
  <si>
    <t>TIPOLOGIA DI COMBUSTIBILE</t>
  </si>
  <si>
    <t>IMBALLAGGIO</t>
  </si>
  <si>
    <t>SPECIE</t>
  </si>
  <si>
    <t>VOLUME</t>
  </si>
  <si>
    <t>PREZZO SU VOLUME</t>
  </si>
  <si>
    <t>Cippato A1</t>
  </si>
  <si>
    <t>Cippato A2</t>
  </si>
  <si>
    <t>Cippato B1</t>
  </si>
  <si>
    <t>Legna M20-25</t>
  </si>
  <si>
    <t>Legna M30-35</t>
  </si>
  <si>
    <t>Legna M40-50</t>
  </si>
  <si>
    <t>u% media della classe</t>
  </si>
  <si>
    <t>u% del lotto</t>
  </si>
  <si>
    <t>CONTENUTO IDRICO (M%)</t>
  </si>
  <si>
    <t>Cippato A1+</t>
  </si>
  <si>
    <t>Legna M10-20</t>
  </si>
  <si>
    <t xml:space="preserve">Ki volumetrico </t>
  </si>
  <si>
    <t>Massa volumica specifica</t>
  </si>
  <si>
    <r>
      <t>kg/m</t>
    </r>
    <r>
      <rPr>
        <vertAlign val="superscript"/>
        <sz val="11"/>
        <color theme="1"/>
        <rFont val="Trebuchet MS"/>
        <family val="2"/>
      </rPr>
      <t>3</t>
    </r>
  </si>
  <si>
    <t>%</t>
  </si>
  <si>
    <t>Ritiro volumetrico</t>
  </si>
  <si>
    <t>Massa volumica al M% indicato</t>
  </si>
  <si>
    <t>Massa volumica per l'imballaggio</t>
  </si>
  <si>
    <t>TONNELLATE</t>
  </si>
  <si>
    <t>t</t>
  </si>
  <si>
    <t>PREZZO A TONNELLATA</t>
  </si>
  <si>
    <r>
      <t>€/m</t>
    </r>
    <r>
      <rPr>
        <vertAlign val="superscript"/>
        <sz val="11"/>
        <color theme="1"/>
        <rFont val="Trebuchet MS"/>
        <family val="2"/>
      </rPr>
      <t>3</t>
    </r>
  </si>
  <si>
    <t>CONVERSIONE PESO VOLUME BIOCOMBUSTIBILI</t>
  </si>
  <si>
    <t>Mezzo di trasporto utilizzato</t>
  </si>
  <si>
    <t>Costo orario mezzo (se noto)</t>
  </si>
  <si>
    <t>Mezzo di trasporto</t>
  </si>
  <si>
    <t>Autotreno 90mc</t>
  </si>
  <si>
    <t>Autocarro 45mc</t>
  </si>
  <si>
    <t>Autocarro 20 mc</t>
  </si>
  <si>
    <t>Tonnellate trasportate</t>
  </si>
  <si>
    <t>Volume trasportato</t>
  </si>
  <si>
    <t>Velocità in km/h</t>
  </si>
  <si>
    <t>Tempo di carico e scarico in minuti</t>
  </si>
  <si>
    <t>Tempo di consegna (in ore)</t>
  </si>
  <si>
    <t>Distanza A/R (in km)</t>
  </si>
  <si>
    <t>Costo viaggio</t>
  </si>
  <si>
    <t>Costi di trasporto orari (mezzo+conducente)</t>
  </si>
  <si>
    <t>Costo unitario a tonnellata</t>
  </si>
  <si>
    <t>CALCOLATORE COSTI DI TRASPORTO</t>
  </si>
  <si>
    <t>Conversione volumetrica combustibili e costi di trasporto</t>
  </si>
  <si>
    <t>Velocità media del mezzo (se nota)</t>
  </si>
  <si>
    <t>Tempi di carico e scarico in minuti (se noti)</t>
  </si>
  <si>
    <t>Strumento realizzato nell'ambito del progetto OMEGA-MODELLI ORGANIZZATIVI PER L’EFFICIENZA DELLE AZIENDE AGRICOLE UMBRE. P.S.R. Umbria 2014/2020 Misura 16.1 - Domanda di aiuto n. 84250259581</t>
  </si>
  <si>
    <r>
      <t>m</t>
    </r>
    <r>
      <rPr>
        <vertAlign val="superscript"/>
        <sz val="11"/>
        <color theme="1"/>
        <rFont val="Trebuchet MS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</si>
</sst>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"/>
  </numFmts>
  <fonts count="13" x14ac:knownFonts="1">
    <font>
      <sz val="11"/>
      <color theme="1"/>
      <name val="Trebuchet MS"/>
      <family val="2"/>
    </font>
    <font>
      <sz val="11"/>
      <color theme="1"/>
      <name val="Trebuchet MS"/>
      <family val="2"/>
    </font>
    <font>
      <sz val="11"/>
      <color rgb="FFFF0000"/>
      <name val="Trebuchet MS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Trebuchet MS"/>
      <family val="2"/>
    </font>
    <font>
      <sz val="8"/>
      <name val="Trebuchet MS"/>
      <family val="2"/>
    </font>
    <font>
      <vertAlign val="superscript"/>
      <sz val="11"/>
      <color theme="1"/>
      <name val="Trebuchet MS"/>
      <family val="2"/>
    </font>
    <font>
      <sz val="28"/>
      <color theme="1"/>
      <name val="Trebuchet MS"/>
      <family val="2"/>
    </font>
    <font>
      <sz val="36"/>
      <color theme="1"/>
      <name val="Trebuchet MS"/>
      <family val="2"/>
    </font>
    <font>
      <b/>
      <sz val="36"/>
      <color theme="9" tint="-0.499984740745262"/>
      <name val="Trebuchet MS"/>
      <family val="2"/>
    </font>
    <font>
      <b/>
      <sz val="44"/>
      <color theme="4" tint="-0.499984740745262"/>
      <name val="Trebuchet MS"/>
      <family val="2"/>
    </font>
    <font>
      <sz val="20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2" tint="-0.499984740745262"/>
      </top>
      <bottom/>
      <diagonal/>
    </border>
    <border>
      <left/>
      <right/>
      <top/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2" applyFont="1"/>
    <xf numFmtId="0" fontId="5" fillId="0" borderId="0" xfId="1" applyFont="1"/>
    <xf numFmtId="0" fontId="2" fillId="0" borderId="0" xfId="2" applyFont="1"/>
    <xf numFmtId="0" fontId="0" fillId="0" borderId="1" xfId="0" applyBorder="1"/>
    <xf numFmtId="0" fontId="0" fillId="3" borderId="1" xfId="0" applyFill="1" applyBorder="1"/>
    <xf numFmtId="9" fontId="0" fillId="3" borderId="1" xfId="3" applyFont="1" applyFill="1" applyBorder="1"/>
    <xf numFmtId="1" fontId="0" fillId="3" borderId="1" xfId="0" applyNumberFormat="1" applyFill="1" applyBorder="1"/>
    <xf numFmtId="2" fontId="0" fillId="3" borderId="1" xfId="0" applyNumberFormat="1" applyFill="1" applyBorder="1"/>
    <xf numFmtId="0" fontId="0" fillId="4" borderId="0" xfId="0" applyFill="1"/>
    <xf numFmtId="2" fontId="5" fillId="4" borderId="0" xfId="1" applyNumberFormat="1" applyFont="1" applyFill="1"/>
    <xf numFmtId="0" fontId="1" fillId="4" borderId="0" xfId="2" applyFont="1" applyFill="1"/>
    <xf numFmtId="164" fontId="5" fillId="4" borderId="0" xfId="1" applyNumberFormat="1" applyFont="1" applyFill="1"/>
    <xf numFmtId="44" fontId="0" fillId="0" borderId="0" xfId="0" applyNumberFormat="1"/>
    <xf numFmtId="0" fontId="0" fillId="2" borderId="1" xfId="0" applyFill="1" applyBorder="1" applyProtection="1">
      <protection locked="0"/>
    </xf>
    <xf numFmtId="0" fontId="0" fillId="0" borderId="2" xfId="0" applyBorder="1"/>
    <xf numFmtId="0" fontId="0" fillId="5" borderId="2" xfId="0" applyFill="1" applyBorder="1" applyProtection="1">
      <protection locked="0"/>
    </xf>
    <xf numFmtId="44" fontId="0" fillId="3" borderId="1" xfId="0" applyNumberFormat="1" applyFill="1" applyBorder="1"/>
    <xf numFmtId="165" fontId="0" fillId="3" borderId="1" xfId="0" applyNumberFormat="1" applyFill="1" applyBorder="1"/>
    <xf numFmtId="0" fontId="0" fillId="0" borderId="5" xfId="0" applyBorder="1" applyProtection="1">
      <protection hidden="1"/>
    </xf>
    <xf numFmtId="0" fontId="11" fillId="4" borderId="7" xfId="0" applyFont="1" applyFill="1" applyBorder="1" applyAlignment="1" applyProtection="1">
      <alignment vertical="center"/>
      <protection hidden="1"/>
    </xf>
    <xf numFmtId="0" fontId="11" fillId="4" borderId="0" xfId="0" applyFont="1" applyFill="1" applyAlignment="1" applyProtection="1">
      <alignment horizontal="center" vertical="center"/>
      <protection hidden="1"/>
    </xf>
    <xf numFmtId="0" fontId="0" fillId="4" borderId="5" xfId="0" applyFill="1" applyBorder="1" applyProtection="1">
      <protection hidden="1"/>
    </xf>
    <xf numFmtId="0" fontId="11" fillId="4" borderId="8" xfId="0" applyFont="1" applyFill="1" applyBorder="1" applyAlignment="1" applyProtection="1">
      <alignment horizontal="center" vertical="center"/>
      <protection hidden="1"/>
    </xf>
    <xf numFmtId="44" fontId="0" fillId="5" borderId="2" xfId="0" applyNumberFormat="1" applyFill="1" applyBorder="1" applyProtection="1">
      <protection locked="0"/>
    </xf>
    <xf numFmtId="0" fontId="0" fillId="0" borderId="1" xfId="0" applyBorder="1" applyAlignment="1">
      <alignment horizontal="center"/>
    </xf>
    <xf numFmtId="0" fontId="10" fillId="0" borderId="3" xfId="0" applyFont="1" applyBorder="1" applyAlignment="1" applyProtection="1">
      <alignment horizontal="center"/>
      <protection hidden="1"/>
    </xf>
    <xf numFmtId="0" fontId="10" fillId="0" borderId="4" xfId="0" applyFont="1" applyBorder="1" applyAlignment="1" applyProtection="1">
      <alignment horizontal="center"/>
      <protection hidden="1"/>
    </xf>
    <xf numFmtId="0" fontId="10" fillId="0" borderId="6" xfId="0" applyFont="1" applyBorder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12" fillId="0" borderId="3" xfId="0" applyFont="1" applyBorder="1" applyAlignment="1" applyProtection="1">
      <alignment horizontal="center" wrapText="1"/>
      <protection hidden="1"/>
    </xf>
    <xf numFmtId="0" fontId="12" fillId="0" borderId="4" xfId="0" applyFont="1" applyBorder="1" applyAlignment="1" applyProtection="1">
      <alignment horizontal="center" wrapText="1"/>
      <protection hidden="1"/>
    </xf>
    <xf numFmtId="0" fontId="12" fillId="0" borderId="9" xfId="0" applyFont="1" applyBorder="1" applyAlignment="1" applyProtection="1">
      <alignment horizontal="center" wrapText="1"/>
      <protection hidden="1"/>
    </xf>
    <xf numFmtId="0" fontId="12" fillId="0" borderId="6" xfId="0" applyFont="1" applyBorder="1" applyAlignment="1" applyProtection="1">
      <alignment horizontal="center" wrapText="1"/>
      <protection hidden="1"/>
    </xf>
    <xf numFmtId="0" fontId="12" fillId="0" borderId="0" xfId="0" applyFont="1" applyAlignment="1" applyProtection="1">
      <alignment horizontal="center" wrapText="1"/>
      <protection hidden="1"/>
    </xf>
    <xf numFmtId="0" fontId="12" fillId="0" borderId="10" xfId="0" applyFont="1" applyBorder="1" applyAlignment="1" applyProtection="1">
      <alignment horizontal="center" wrapText="1"/>
      <protection hidden="1"/>
    </xf>
    <xf numFmtId="0" fontId="12" fillId="0" borderId="7" xfId="0" applyFont="1" applyBorder="1" applyAlignment="1" applyProtection="1">
      <alignment horizontal="center" wrapText="1"/>
      <protection hidden="1"/>
    </xf>
    <xf numFmtId="0" fontId="12" fillId="0" borderId="8" xfId="0" applyFont="1" applyBorder="1" applyAlignment="1" applyProtection="1">
      <alignment horizontal="center" wrapText="1"/>
      <protection hidden="1"/>
    </xf>
    <xf numFmtId="0" fontId="12" fillId="0" borderId="11" xfId="0" applyFont="1" applyBorder="1" applyAlignment="1" applyProtection="1">
      <alignment horizontal="center" wrapText="1"/>
      <protection hidden="1"/>
    </xf>
    <xf numFmtId="0" fontId="8" fillId="0" borderId="0" xfId="0" applyFont="1" applyAlignment="1">
      <alignment horizontal="right" vertical="center"/>
    </xf>
    <xf numFmtId="0" fontId="0" fillId="4" borderId="12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</cellXfs>
  <cellStyles count="4">
    <cellStyle name="Normale" xfId="0" builtinId="0"/>
    <cellStyle name="Normale 2" xfId="1" xr:uid="{32F70853-0CFA-4152-848B-1E816497F063}"/>
    <cellStyle name="Normale 3" xfId="2" xr:uid="{619521F9-FF62-4A2E-9ADB-BCCF3FDA120D}"/>
    <cellStyle name="Percentuale" xfId="3" builtinId="5"/>
  </cellStyles>
  <dxfs count="0"/>
  <tableStyles count="0" defaultTableStyle="TableStyleMedium2" defaultPivotStyle="PivotStyleLight16"/>
  <colors>
    <mruColors>
      <color rgb="FFD7BB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jpeg"/><Relationship Id="rId3" Type="http://schemas.openxmlformats.org/officeDocument/2006/relationships/hyperlink" Target="http://www.agreegreenproject-umbria.it/" TargetMode="External"/><Relationship Id="rId7" Type="http://schemas.openxmlformats.org/officeDocument/2006/relationships/hyperlink" Target="http://www.aielenergia.it" TargetMode="External"/><Relationship Id="rId2" Type="http://schemas.openxmlformats.org/officeDocument/2006/relationships/hyperlink" Target="#'CONVERSIONE VOLUMETRICA'!A1"/><Relationship Id="rId1" Type="http://schemas.openxmlformats.org/officeDocument/2006/relationships/image" Target="../media/image1.JPG"/><Relationship Id="rId6" Type="http://schemas.openxmlformats.org/officeDocument/2006/relationships/image" Target="../media/image3.png"/><Relationship Id="rId5" Type="http://schemas.openxmlformats.org/officeDocument/2006/relationships/hyperlink" Target="https://www.virginiatrade.it/" TargetMode="External"/><Relationship Id="rId4" Type="http://schemas.openxmlformats.org/officeDocument/2006/relationships/image" Target="../media/image2.png"/><Relationship Id="rId9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794285</xdr:colOff>
      <xdr:row>34</xdr:row>
      <xdr:rowOff>130917</xdr:rowOff>
    </xdr:from>
    <xdr:to>
      <xdr:col>1</xdr:col>
      <xdr:colOff>794285</xdr:colOff>
      <xdr:row>1048575</xdr:row>
      <xdr:rowOff>2135476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F77F3F3-66E0-4A7D-976E-2F446C72C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7760" y="6998442"/>
          <a:ext cx="0" cy="2590346"/>
        </a:xfrm>
        <a:prstGeom prst="rect">
          <a:avLst/>
        </a:prstGeom>
      </xdr:spPr>
    </xdr:pic>
    <xdr:clientData/>
  </xdr:twoCellAnchor>
  <xdr:twoCellAnchor>
    <xdr:from>
      <xdr:col>4</xdr:col>
      <xdr:colOff>457694</xdr:colOff>
      <xdr:row>13</xdr:row>
      <xdr:rowOff>112611</xdr:rowOff>
    </xdr:from>
    <xdr:to>
      <xdr:col>8</xdr:col>
      <xdr:colOff>776925</xdr:colOff>
      <xdr:row>19</xdr:row>
      <xdr:rowOff>44204</xdr:rowOff>
    </xdr:to>
    <xdr:sp macro="[1]!VaiAlGestionale" textlink="">
      <xdr:nvSpPr>
        <xdr:cNvPr id="3" name="Rettangolo con angoli arrotondati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ED2C00C-77FC-4024-A1A6-31BDB8B5C16A}"/>
            </a:ext>
          </a:extLst>
        </xdr:cNvPr>
        <xdr:cNvSpPr/>
      </xdr:nvSpPr>
      <xdr:spPr>
        <a:xfrm>
          <a:off x="4991594" y="2579586"/>
          <a:ext cx="4853131" cy="1188893"/>
        </a:xfrm>
        <a:prstGeom prst="roundRect">
          <a:avLst/>
        </a:prstGeom>
        <a:solidFill>
          <a:schemeClr val="accent6">
            <a:lumMod val="50000"/>
          </a:schemeClr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2400" b="1">
              <a:latin typeface="Trebuchet MS" panose="020B0603020202020204" pitchFamily="34" charset="0"/>
            </a:rPr>
            <a:t>VAI ALL'INSERIMENTO</a:t>
          </a:r>
          <a:r>
            <a:rPr lang="it-IT" sz="2400" b="1" baseline="0">
              <a:latin typeface="Trebuchet MS" panose="020B0603020202020204" pitchFamily="34" charset="0"/>
            </a:rPr>
            <a:t> DATI</a:t>
          </a:r>
          <a:endParaRPr lang="it-IT" sz="2400" b="1">
            <a:latin typeface="Trebuchet MS" panose="020B0603020202020204" pitchFamily="34" charset="0"/>
          </a:endParaRPr>
        </a:p>
      </xdr:txBody>
    </xdr:sp>
    <xdr:clientData/>
  </xdr:twoCellAnchor>
  <xdr:twoCellAnchor editAs="oneCell">
    <xdr:from>
      <xdr:col>4</xdr:col>
      <xdr:colOff>601188</xdr:colOff>
      <xdr:row>25</xdr:row>
      <xdr:rowOff>164934</xdr:rowOff>
    </xdr:from>
    <xdr:to>
      <xdr:col>4</xdr:col>
      <xdr:colOff>601188</xdr:colOff>
      <xdr:row>33</xdr:row>
      <xdr:rowOff>4548</xdr:rowOff>
    </xdr:to>
    <xdr:pic>
      <xdr:nvPicPr>
        <xdr:cNvPr id="4" name="Immagin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861E94C-F972-4282-8F8B-1C0199208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5088" y="5146509"/>
          <a:ext cx="0" cy="1516014"/>
        </a:xfrm>
        <a:prstGeom prst="rect">
          <a:avLst/>
        </a:prstGeom>
      </xdr:spPr>
    </xdr:pic>
    <xdr:clientData/>
  </xdr:twoCellAnchor>
  <xdr:twoCellAnchor editAs="oneCell">
    <xdr:from>
      <xdr:col>8</xdr:col>
      <xdr:colOff>340497</xdr:colOff>
      <xdr:row>29</xdr:row>
      <xdr:rowOff>123196</xdr:rowOff>
    </xdr:from>
    <xdr:to>
      <xdr:col>8</xdr:col>
      <xdr:colOff>340497</xdr:colOff>
      <xdr:row>31</xdr:row>
      <xdr:rowOff>56782</xdr:rowOff>
    </xdr:to>
    <xdr:pic>
      <xdr:nvPicPr>
        <xdr:cNvPr id="5" name="Immagine 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2EDBA86-BD77-4392-A72F-6113120DD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8297" y="5942971"/>
          <a:ext cx="0" cy="352686"/>
        </a:xfrm>
        <a:prstGeom prst="rect">
          <a:avLst/>
        </a:prstGeom>
      </xdr:spPr>
    </xdr:pic>
    <xdr:clientData/>
  </xdr:twoCellAnchor>
  <xdr:twoCellAnchor editAs="oneCell">
    <xdr:from>
      <xdr:col>1</xdr:col>
      <xdr:colOff>1086305</xdr:colOff>
      <xdr:row>24</xdr:row>
      <xdr:rowOff>145763</xdr:rowOff>
    </xdr:from>
    <xdr:to>
      <xdr:col>1</xdr:col>
      <xdr:colOff>1086305</xdr:colOff>
      <xdr:row>34</xdr:row>
      <xdr:rowOff>28287</xdr:rowOff>
    </xdr:to>
    <xdr:pic>
      <xdr:nvPicPr>
        <xdr:cNvPr id="6" name="Immagine 5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DADE177D-25E5-4DE1-B5C8-9CFC8B609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780" y="4917788"/>
          <a:ext cx="0" cy="1978024"/>
        </a:xfrm>
        <a:prstGeom prst="rect">
          <a:avLst/>
        </a:prstGeom>
      </xdr:spPr>
    </xdr:pic>
    <xdr:clientData/>
  </xdr:twoCellAnchor>
  <xdr:twoCellAnchor editAs="oneCell">
    <xdr:from>
      <xdr:col>2</xdr:col>
      <xdr:colOff>215671</xdr:colOff>
      <xdr:row>28</xdr:row>
      <xdr:rowOff>88689</xdr:rowOff>
    </xdr:from>
    <xdr:to>
      <xdr:col>2</xdr:col>
      <xdr:colOff>215671</xdr:colOff>
      <xdr:row>1048575</xdr:row>
      <xdr:rowOff>746141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12CE2E61-0457-446F-AE54-03DE4EDF4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2621" y="5698914"/>
          <a:ext cx="9985604" cy="2529114"/>
        </a:xfrm>
        <a:prstGeom prst="rect">
          <a:avLst/>
        </a:prstGeom>
      </xdr:spPr>
    </xdr:pic>
    <xdr:clientData/>
  </xdr:twoCellAnchor>
  <xdr:twoCellAnchor editAs="oneCell">
    <xdr:from>
      <xdr:col>2</xdr:col>
      <xdr:colOff>269565</xdr:colOff>
      <xdr:row>19</xdr:row>
      <xdr:rowOff>130070</xdr:rowOff>
    </xdr:from>
    <xdr:to>
      <xdr:col>2</xdr:col>
      <xdr:colOff>269565</xdr:colOff>
      <xdr:row>28</xdr:row>
      <xdr:rowOff>177239</xdr:rowOff>
    </xdr:to>
    <xdr:pic>
      <xdr:nvPicPr>
        <xdr:cNvPr id="8" name="Immagine 7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16D91CA2-1B87-45D6-B0CC-EFC87BA57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6515" y="3854345"/>
          <a:ext cx="2001013" cy="1933119"/>
        </a:xfrm>
        <a:prstGeom prst="rect">
          <a:avLst/>
        </a:prstGeom>
      </xdr:spPr>
    </xdr:pic>
    <xdr:clientData/>
  </xdr:twoCellAnchor>
  <xdr:twoCellAnchor editAs="oneCell">
    <xdr:from>
      <xdr:col>3</xdr:col>
      <xdr:colOff>452438</xdr:colOff>
      <xdr:row>28</xdr:row>
      <xdr:rowOff>30056</xdr:rowOff>
    </xdr:from>
    <xdr:to>
      <xdr:col>8</xdr:col>
      <xdr:colOff>1119188</xdr:colOff>
      <xdr:row>36</xdr:row>
      <xdr:rowOff>144899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86BAE2E-25BD-491D-AB29-66CD97E84C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1438" y="5816494"/>
          <a:ext cx="6381750" cy="1829343"/>
        </a:xfrm>
        <a:prstGeom prst="rect">
          <a:avLst/>
        </a:prstGeom>
      </xdr:spPr>
    </xdr:pic>
    <xdr:clientData/>
  </xdr:twoCellAnchor>
  <xdr:twoCellAnchor editAs="oneCell">
    <xdr:from>
      <xdr:col>1</xdr:col>
      <xdr:colOff>1054019</xdr:colOff>
      <xdr:row>18</xdr:row>
      <xdr:rowOff>119062</xdr:rowOff>
    </xdr:from>
    <xdr:to>
      <xdr:col>3</xdr:col>
      <xdr:colOff>788082</xdr:colOff>
      <xdr:row>27</xdr:row>
      <xdr:rowOff>166232</xdr:rowOff>
    </xdr:to>
    <xdr:pic>
      <xdr:nvPicPr>
        <xdr:cNvPr id="10" name="Immagine 9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DF0B8E3A-8DC6-4767-8E8B-78666959F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7019" y="3762375"/>
          <a:ext cx="2020063" cy="19759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11</xdr:row>
      <xdr:rowOff>47626</xdr:rowOff>
    </xdr:from>
    <xdr:to>
      <xdr:col>0</xdr:col>
      <xdr:colOff>667442</xdr:colOff>
      <xdr:row>11</xdr:row>
      <xdr:rowOff>624841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EDCDF82-85FA-4C5F-8399-EB82C14147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661286"/>
          <a:ext cx="629342" cy="584835"/>
        </a:xfrm>
        <a:prstGeom prst="rect">
          <a:avLst/>
        </a:prstGeom>
      </xdr:spPr>
    </xdr:pic>
    <xdr:clientData/>
  </xdr:twoCellAnchor>
  <xdr:twoCellAnchor editAs="oneCell">
    <xdr:from>
      <xdr:col>0</xdr:col>
      <xdr:colOff>1510362</xdr:colOff>
      <xdr:row>11</xdr:row>
      <xdr:rowOff>125724</xdr:rowOff>
    </xdr:from>
    <xdr:to>
      <xdr:col>3</xdr:col>
      <xdr:colOff>1962150</xdr:colOff>
      <xdr:row>11</xdr:row>
      <xdr:rowOff>1200150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F169551-0BD2-4260-8FD4-A0DA54A1D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0362" y="2935599"/>
          <a:ext cx="5004738" cy="10744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28575</xdr:rowOff>
    </xdr:from>
    <xdr:to>
      <xdr:col>1</xdr:col>
      <xdr:colOff>663632</xdr:colOff>
      <xdr:row>1</xdr:row>
      <xdr:rowOff>596265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FCDBD8F-881A-49A3-8C94-745EC9E7E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38125"/>
          <a:ext cx="614102" cy="571500"/>
        </a:xfrm>
        <a:prstGeom prst="rect">
          <a:avLst/>
        </a:prstGeom>
      </xdr:spPr>
    </xdr:pic>
    <xdr:clientData/>
  </xdr:twoCellAnchor>
  <xdr:twoCellAnchor editAs="oneCell">
    <xdr:from>
      <xdr:col>1</xdr:col>
      <xdr:colOff>895349</xdr:colOff>
      <xdr:row>16</xdr:row>
      <xdr:rowOff>104796</xdr:rowOff>
    </xdr:from>
    <xdr:to>
      <xdr:col>2</xdr:col>
      <xdr:colOff>1260281</xdr:colOff>
      <xdr:row>16</xdr:row>
      <xdr:rowOff>1076325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8782328-7FCE-4AC3-B3E2-107032BC4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899" y="2543196"/>
          <a:ext cx="3117657" cy="9715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aiel\8.tavolo%20commerciale%20e%20di%20mercato\Users\diego\Documents\Agreegreen\16.1%20AGREEGREEN\attivit&#224;_1\GESTIONALE%20SERVIZIO%20ENERGIA%201.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NDING"/>
      <sheetName val="GESTIONALE"/>
      <sheetName val="PANNELLO DI CONTROLLO"/>
      <sheetName val="DATABASE"/>
      <sheetName val="ANAGRAFICA"/>
      <sheetName val="PROSPETTO"/>
      <sheetName val="Combustibile"/>
      <sheetName val="dati tecnici"/>
      <sheetName val="GESTIONALE SERVIZIO ENERGIA 1"/>
    </sheetNames>
    <definedNames>
      <definedName name="VaiAlGestionale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C1E31-6857-404A-812C-59008A4844B9}">
  <dimension ref="A1:S37"/>
  <sheetViews>
    <sheetView zoomScale="50" zoomScaleNormal="50" workbookViewId="0">
      <selection activeCell="M24" sqref="M24"/>
    </sheetView>
  </sheetViews>
  <sheetFormatPr defaultColWidth="0" defaultRowHeight="14.4" zeroHeight="1" x14ac:dyDescent="0.3"/>
  <cols>
    <col min="1" max="13" width="14.88671875" style="19" customWidth="1"/>
    <col min="14" max="14" width="14.88671875" style="19" hidden="1" customWidth="1"/>
    <col min="15" max="17" width="0" style="19" hidden="1" customWidth="1"/>
    <col min="18" max="19" width="14.88671875" style="19" hidden="1" customWidth="1"/>
    <col min="20" max="16384" width="0" style="19" hidden="1"/>
  </cols>
  <sheetData>
    <row r="1" spans="1:13" ht="14.25" customHeight="1" x14ac:dyDescent="0.3">
      <c r="A1" s="26" t="s">
        <v>70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ht="14.25" customHeight="1" x14ac:dyDescent="0.3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4.25" customHeight="1" x14ac:dyDescent="0.3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4.25" customHeight="1" x14ac:dyDescent="0.3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14.25" customHeight="1" x14ac:dyDescent="0.3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ht="14.25" customHeight="1" x14ac:dyDescent="0.3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ht="14.25" customHeight="1" x14ac:dyDescent="0.3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8" spans="1:13" ht="14.25" customHeight="1" x14ac:dyDescent="0.3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3" ht="14.25" customHeight="1" x14ac:dyDescent="0.3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3"/>
    <row r="11" spans="1:13" x14ac:dyDescent="0.3"/>
    <row r="12" spans="1:13" x14ac:dyDescent="0.3"/>
    <row r="13" spans="1:13" x14ac:dyDescent="0.3"/>
    <row r="14" spans="1:13" x14ac:dyDescent="0.3"/>
    <row r="15" spans="1:13" x14ac:dyDescent="0.3"/>
    <row r="16" spans="1:13" x14ac:dyDescent="0.3"/>
    <row r="17" spans="5:11" x14ac:dyDescent="0.3"/>
    <row r="18" spans="5:11" x14ac:dyDescent="0.3"/>
    <row r="19" spans="5:11" x14ac:dyDescent="0.3"/>
    <row r="20" spans="5:11" x14ac:dyDescent="0.3"/>
    <row r="21" spans="5:11" x14ac:dyDescent="0.3"/>
    <row r="22" spans="5:11" x14ac:dyDescent="0.3">
      <c r="E22" s="30" t="s">
        <v>73</v>
      </c>
      <c r="F22" s="31"/>
      <c r="G22" s="31"/>
      <c r="H22" s="31"/>
      <c r="I22" s="31"/>
      <c r="J22" s="31"/>
      <c r="K22" s="32"/>
    </row>
    <row r="23" spans="5:11" x14ac:dyDescent="0.3">
      <c r="E23" s="33"/>
      <c r="F23" s="34"/>
      <c r="G23" s="34"/>
      <c r="H23" s="34"/>
      <c r="I23" s="34"/>
      <c r="J23" s="34"/>
      <c r="K23" s="35"/>
    </row>
    <row r="24" spans="5:11" ht="16.5" customHeight="1" x14ac:dyDescent="0.3">
      <c r="E24" s="33"/>
      <c r="F24" s="34"/>
      <c r="G24" s="34"/>
      <c r="H24" s="34"/>
      <c r="I24" s="34"/>
      <c r="J24" s="34"/>
      <c r="K24" s="35"/>
    </row>
    <row r="25" spans="5:11" ht="16.5" customHeight="1" x14ac:dyDescent="0.3">
      <c r="E25" s="33"/>
      <c r="F25" s="34"/>
      <c r="G25" s="34"/>
      <c r="H25" s="34"/>
      <c r="I25" s="34"/>
      <c r="J25" s="34"/>
      <c r="K25" s="35"/>
    </row>
    <row r="26" spans="5:11" ht="16.5" customHeight="1" x14ac:dyDescent="0.3">
      <c r="E26" s="33"/>
      <c r="F26" s="34"/>
      <c r="G26" s="34"/>
      <c r="H26" s="34"/>
      <c r="I26" s="34"/>
      <c r="J26" s="34"/>
      <c r="K26" s="35"/>
    </row>
    <row r="27" spans="5:11" ht="16.5" customHeight="1" x14ac:dyDescent="0.3">
      <c r="E27" s="33"/>
      <c r="F27" s="34"/>
      <c r="G27" s="34"/>
      <c r="H27" s="34"/>
      <c r="I27" s="34"/>
      <c r="J27" s="34"/>
      <c r="K27" s="35"/>
    </row>
    <row r="28" spans="5:11" ht="16.5" customHeight="1" x14ac:dyDescent="0.3">
      <c r="E28" s="36"/>
      <c r="F28" s="37"/>
      <c r="G28" s="37"/>
      <c r="H28" s="37"/>
      <c r="I28" s="37"/>
      <c r="J28" s="37"/>
      <c r="K28" s="38"/>
    </row>
    <row r="29" spans="5:11" x14ac:dyDescent="0.3"/>
    <row r="30" spans="5:11" x14ac:dyDescent="0.3"/>
    <row r="31" spans="5:11" x14ac:dyDescent="0.3"/>
    <row r="32" spans="5:11" x14ac:dyDescent="0.3"/>
    <row r="33" x14ac:dyDescent="0.3"/>
    <row r="34" x14ac:dyDescent="0.3"/>
    <row r="35" x14ac:dyDescent="0.3"/>
    <row r="36" x14ac:dyDescent="0.3"/>
    <row r="37" x14ac:dyDescent="0.3"/>
  </sheetData>
  <sheetProtection selectLockedCells="1" selectUnlockedCells="1"/>
  <mergeCells count="2">
    <mergeCell ref="A1:M7"/>
    <mergeCell ref="E22:K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7F620-9D31-4263-BBE1-6EDC86ADABA2}">
  <dimension ref="A1:I43"/>
  <sheetViews>
    <sheetView tabSelected="1" workbookViewId="0">
      <selection activeCell="B3" sqref="B3"/>
    </sheetView>
  </sheetViews>
  <sheetFormatPr defaultColWidth="0" defaultRowHeight="14.4" zeroHeight="1" x14ac:dyDescent="0.3"/>
  <cols>
    <col min="1" max="1" width="25.77734375" customWidth="1"/>
    <col min="2" max="2" width="26" customWidth="1"/>
    <col min="3" max="3" width="5.44140625" customWidth="1"/>
    <col min="4" max="4" width="33.6640625" customWidth="1"/>
    <col min="5" max="5" width="9" customWidth="1"/>
    <col min="6" max="6" width="13.109375" customWidth="1"/>
    <col min="7" max="7" width="9" style="9" customWidth="1"/>
    <col min="8" max="9" width="0" hidden="1" customWidth="1"/>
    <col min="10" max="16384" width="9" hidden="1"/>
  </cols>
  <sheetData>
    <row r="1" spans="1:7" ht="50.25" customHeight="1" x14ac:dyDescent="0.3">
      <c r="A1" s="39" t="s">
        <v>53</v>
      </c>
      <c r="B1" s="39"/>
      <c r="C1" s="39"/>
      <c r="D1" s="39"/>
      <c r="E1" s="39"/>
      <c r="F1" s="39"/>
      <c r="G1" s="41"/>
    </row>
    <row r="2" spans="1:7" x14ac:dyDescent="0.3">
      <c r="A2" s="4" t="s">
        <v>26</v>
      </c>
      <c r="B2" s="14" t="s">
        <v>41</v>
      </c>
      <c r="C2" s="4"/>
      <c r="D2" s="4" t="s">
        <v>37</v>
      </c>
      <c r="E2" s="5">
        <f>IF(B2=F19,G19,IF(B2=F20,G20,IF(B2=F21,G21,IF(B2=F22,G22,IF(B2=F23,G23,IF(B2=F24,G24,IF(B2=F25,G25,IF(B2=F26,G26))))))))</f>
        <v>18</v>
      </c>
      <c r="F2" s="4" t="s">
        <v>45</v>
      </c>
      <c r="G2" s="41"/>
    </row>
    <row r="3" spans="1:7" x14ac:dyDescent="0.3">
      <c r="A3" s="4" t="s">
        <v>27</v>
      </c>
      <c r="B3" s="14" t="s">
        <v>23</v>
      </c>
      <c r="C3" s="4"/>
      <c r="D3" s="4" t="s">
        <v>42</v>
      </c>
      <c r="E3" s="6">
        <f>IF(OR(B2=F19,B2=F20,B2=F21,B2=F22),H28,IF(AND(OR(B2=F23,B2=F24,B2=F25,B2=F26),B3=F28),G28,IF(AND(OR(B2=F23,B2=F24,B2=F25,B2=F26),B3=F29),G29,IF(AND(OR(B2=F23,B2=F24,B2=F25,B2=F26),B3=F30),G30))))</f>
        <v>0.42</v>
      </c>
      <c r="F3" s="4"/>
      <c r="G3" s="41"/>
    </row>
    <row r="4" spans="1:7" x14ac:dyDescent="0.3">
      <c r="A4" s="4" t="s">
        <v>39</v>
      </c>
      <c r="B4" s="14">
        <v>30</v>
      </c>
      <c r="C4" s="4" t="s">
        <v>45</v>
      </c>
      <c r="D4" s="4" t="s">
        <v>38</v>
      </c>
      <c r="E4" s="7">
        <f>IF(ISBLANK(B4),E2,(B4*100)/(100-B4))</f>
        <v>42.857142857142854</v>
      </c>
      <c r="F4" s="4" t="s">
        <v>45</v>
      </c>
      <c r="G4" s="41"/>
    </row>
    <row r="5" spans="1:7" ht="16.8" x14ac:dyDescent="0.3">
      <c r="A5" s="4" t="s">
        <v>28</v>
      </c>
      <c r="B5" s="14" t="s">
        <v>5</v>
      </c>
      <c r="C5" s="4"/>
      <c r="D5" s="4" t="s">
        <v>43</v>
      </c>
      <c r="E5" s="5">
        <f>IF(B5=B19,C19,IF(B5=B20,C20,IF(B5=B21,C21,IF(B5=B22,C22,IF(B5=B23,C23,IF(B5=B24,C24,IF(B5=B25,C25,IF(B5=B26,C26,IF(B5=B27,C27,IF(B5=B28,C28,IF(B5=B29,C29,IF(B5=B30,C30,IF(B5=B31,C31,IF(B5=B32,C32,IF(B5=B33,C33,IF(B5=B34,C34,IF(B5=B35,C35,IF(B5=B36,C36,IF(B5=B37,C37,IF(B5=B38,C38,IF(B5=B39,C39,IF(B5=B40,C40))))))))))))))))))))))</f>
        <v>410</v>
      </c>
      <c r="F5" s="4" t="s">
        <v>44</v>
      </c>
      <c r="G5" s="41"/>
    </row>
    <row r="6" spans="1:7" x14ac:dyDescent="0.3">
      <c r="A6" s="40"/>
      <c r="B6" s="40"/>
      <c r="C6" s="40"/>
      <c r="D6" s="4" t="s">
        <v>46</v>
      </c>
      <c r="E6" s="5">
        <f>IF(B5=B19,D19,IF(B5=B20,D20,IF(B5=B21,D21,IF(B5=B22,D22,IF(B5=B23,D23,IF(B5=B24,D24,IF(B5=B25,D25,IF(B5=B26,D26,IF(B5=B27,D27,IF(B5=B28,D28,IF(B5=B29,D29,IF(B5=B30,D30,IF(B5=B31,D31,IF(B5=B32,D32,IF(B5=B33,D33,IF(B5=B34,D34,IF(B5=B35,D35,IF(B5=B36,D36,IF(B5=B37,D37,IF(B5=B38,D38,IF(B5=B39,D39,IF(B5=B40,D40))))))))))))))))))))))</f>
        <v>11.5</v>
      </c>
      <c r="F6" s="4" t="s">
        <v>45</v>
      </c>
      <c r="G6" s="41"/>
    </row>
    <row r="7" spans="1:7" ht="16.8" x14ac:dyDescent="0.3">
      <c r="A7" s="41"/>
      <c r="B7" s="41"/>
      <c r="C7" s="41"/>
      <c r="D7" s="4" t="s">
        <v>47</v>
      </c>
      <c r="E7" s="7">
        <f>IF(E4&gt;30,(E5*(1+(IF(ISBLANK(B4),E2,E4)/100))),E5*(1+(IF(ISBLANK(B4),E2,E4)/100))/(1+((E6/100)/30)*IF(ISBLANK(B4),E2,E4)))</f>
        <v>585.71428571428578</v>
      </c>
      <c r="F7" s="4" t="s">
        <v>44</v>
      </c>
      <c r="G7" s="41"/>
    </row>
    <row r="8" spans="1:7" ht="16.8" x14ac:dyDescent="0.3">
      <c r="A8" s="41"/>
      <c r="B8" s="41"/>
      <c r="C8" s="41"/>
      <c r="D8" s="4" t="s">
        <v>48</v>
      </c>
      <c r="E8" s="7">
        <f>E7*E3</f>
        <v>246.00000000000003</v>
      </c>
      <c r="F8" s="4" t="s">
        <v>44</v>
      </c>
      <c r="G8" s="41"/>
    </row>
    <row r="9" spans="1:7" x14ac:dyDescent="0.3">
      <c r="A9" s="42"/>
      <c r="B9" s="42"/>
      <c r="C9" s="42"/>
      <c r="D9" s="43"/>
      <c r="E9" s="43"/>
      <c r="F9" s="43"/>
      <c r="G9" s="41"/>
    </row>
    <row r="10" spans="1:7" ht="16.8" x14ac:dyDescent="0.3">
      <c r="A10" s="4" t="s">
        <v>29</v>
      </c>
      <c r="B10" s="14">
        <v>1</v>
      </c>
      <c r="C10" s="25" t="s">
        <v>74</v>
      </c>
      <c r="D10" s="4" t="s">
        <v>49</v>
      </c>
      <c r="E10" s="8">
        <f>B10*(E8/1000)</f>
        <v>0.24600000000000002</v>
      </c>
      <c r="F10" s="4" t="s">
        <v>50</v>
      </c>
      <c r="G10" s="41"/>
    </row>
    <row r="11" spans="1:7" ht="16.8" x14ac:dyDescent="0.3">
      <c r="A11" s="4" t="s">
        <v>30</v>
      </c>
      <c r="B11" s="14">
        <v>20</v>
      </c>
      <c r="C11" s="4" t="s">
        <v>52</v>
      </c>
      <c r="D11" s="4" t="s">
        <v>51</v>
      </c>
      <c r="E11" s="7">
        <f>B11/E10</f>
        <v>81.300813008130078</v>
      </c>
      <c r="F11" s="4" t="s">
        <v>22</v>
      </c>
      <c r="G11" s="41"/>
    </row>
    <row r="12" spans="1:7" ht="105" customHeight="1" x14ac:dyDescent="0.3">
      <c r="A12" s="9"/>
      <c r="B12" s="9"/>
      <c r="C12" s="9"/>
      <c r="D12" s="9"/>
      <c r="E12" s="9"/>
      <c r="F12" s="9"/>
      <c r="G12" s="41"/>
    </row>
    <row r="19" spans="2:8" hidden="1" x14ac:dyDescent="0.3">
      <c r="B19" s="1" t="s">
        <v>0</v>
      </c>
      <c r="C19" s="1">
        <v>560</v>
      </c>
      <c r="D19" s="3">
        <v>13.5</v>
      </c>
      <c r="E19" s="1"/>
      <c r="F19" s="1" t="s">
        <v>40</v>
      </c>
      <c r="G19" s="10">
        <v>18</v>
      </c>
      <c r="H19" s="2"/>
    </row>
    <row r="20" spans="2:8" hidden="1" x14ac:dyDescent="0.3">
      <c r="B20" s="1" t="s">
        <v>1</v>
      </c>
      <c r="C20" s="1">
        <v>550</v>
      </c>
      <c r="D20" s="1">
        <v>11.4</v>
      </c>
      <c r="E20" s="1"/>
      <c r="F20" s="1" t="s">
        <v>31</v>
      </c>
      <c r="G20" s="10">
        <v>33</v>
      </c>
      <c r="H20" s="2">
        <v>0.41</v>
      </c>
    </row>
    <row r="21" spans="2:8" hidden="1" x14ac:dyDescent="0.3">
      <c r="B21" s="1" t="s">
        <v>2</v>
      </c>
      <c r="C21" s="1">
        <v>510</v>
      </c>
      <c r="D21" s="1">
        <v>12.5</v>
      </c>
      <c r="E21" s="1"/>
      <c r="F21" s="1" t="s">
        <v>32</v>
      </c>
      <c r="G21" s="10">
        <v>54</v>
      </c>
      <c r="H21" s="2">
        <v>0.41</v>
      </c>
    </row>
    <row r="22" spans="2:8" hidden="1" x14ac:dyDescent="0.3">
      <c r="B22" s="1" t="s">
        <v>3</v>
      </c>
      <c r="C22" s="1">
        <v>470</v>
      </c>
      <c r="D22" s="3">
        <v>13.5</v>
      </c>
      <c r="E22" s="1"/>
      <c r="F22" s="1" t="s">
        <v>33</v>
      </c>
      <c r="G22" s="10">
        <v>82</v>
      </c>
      <c r="H22" s="2">
        <v>0.41</v>
      </c>
    </row>
    <row r="23" spans="2:8" hidden="1" x14ac:dyDescent="0.3">
      <c r="B23" s="1" t="s">
        <v>4</v>
      </c>
      <c r="C23" s="1">
        <v>430</v>
      </c>
      <c r="D23" s="1">
        <v>11.8</v>
      </c>
      <c r="E23" s="1"/>
      <c r="F23" s="1" t="s">
        <v>41</v>
      </c>
      <c r="G23" s="10">
        <v>18</v>
      </c>
      <c r="H23" s="2"/>
    </row>
    <row r="24" spans="2:8" hidden="1" x14ac:dyDescent="0.3">
      <c r="B24" s="1" t="s">
        <v>5</v>
      </c>
      <c r="C24" s="1">
        <v>410</v>
      </c>
      <c r="D24" s="1">
        <v>11.5</v>
      </c>
      <c r="E24" s="1"/>
      <c r="F24" s="1" t="s">
        <v>34</v>
      </c>
      <c r="G24" s="10">
        <v>29</v>
      </c>
      <c r="H24" s="2"/>
    </row>
    <row r="25" spans="2:8" hidden="1" x14ac:dyDescent="0.3">
      <c r="B25" s="1" t="s">
        <v>6</v>
      </c>
      <c r="C25" s="1">
        <v>400</v>
      </c>
      <c r="D25" s="3">
        <v>13.5</v>
      </c>
      <c r="E25" s="1"/>
      <c r="F25" s="1" t="s">
        <v>35</v>
      </c>
      <c r="G25" s="10">
        <v>47</v>
      </c>
      <c r="H25" s="2"/>
    </row>
    <row r="26" spans="2:8" hidden="1" x14ac:dyDescent="0.3">
      <c r="B26" s="1" t="s">
        <v>7</v>
      </c>
      <c r="C26" s="1">
        <v>750</v>
      </c>
      <c r="D26" s="1">
        <v>18.8</v>
      </c>
      <c r="E26" s="1"/>
      <c r="F26" s="1" t="s">
        <v>36</v>
      </c>
      <c r="G26" s="10">
        <v>67</v>
      </c>
      <c r="H26" s="2"/>
    </row>
    <row r="27" spans="2:8" hidden="1" x14ac:dyDescent="0.3">
      <c r="B27" s="1" t="s">
        <v>8</v>
      </c>
      <c r="C27" s="1">
        <v>740</v>
      </c>
      <c r="D27" s="1">
        <v>13.9</v>
      </c>
      <c r="E27" s="1"/>
      <c r="F27" s="1"/>
      <c r="G27" s="11"/>
      <c r="H27" s="2"/>
    </row>
    <row r="28" spans="2:8" hidden="1" x14ac:dyDescent="0.3">
      <c r="B28" s="1" t="s">
        <v>9</v>
      </c>
      <c r="C28" s="1">
        <v>730</v>
      </c>
      <c r="D28" s="1">
        <v>13.5</v>
      </c>
      <c r="E28" s="1"/>
      <c r="F28" s="1" t="s">
        <v>23</v>
      </c>
      <c r="G28" s="11">
        <v>0.42</v>
      </c>
      <c r="H28" s="2">
        <v>0.41</v>
      </c>
    </row>
    <row r="29" spans="2:8" hidden="1" x14ac:dyDescent="0.3">
      <c r="B29" s="1" t="s">
        <v>10</v>
      </c>
      <c r="C29" s="1">
        <v>680</v>
      </c>
      <c r="D29" s="1">
        <v>17.3</v>
      </c>
      <c r="E29" s="1"/>
      <c r="F29" s="1" t="s">
        <v>24</v>
      </c>
      <c r="G29" s="11">
        <v>0.62</v>
      </c>
      <c r="H29" s="2"/>
    </row>
    <row r="30" spans="2:8" hidden="1" x14ac:dyDescent="0.3">
      <c r="B30" s="1" t="s">
        <v>11</v>
      </c>
      <c r="C30" s="1">
        <v>670</v>
      </c>
      <c r="D30" s="1">
        <v>13.9</v>
      </c>
      <c r="E30" s="1"/>
      <c r="F30" s="1" t="s">
        <v>25</v>
      </c>
      <c r="G30" s="11">
        <f>AVERAGE(G28:G29)</f>
        <v>0.52</v>
      </c>
      <c r="H30" s="2">
        <v>0.41</v>
      </c>
    </row>
    <row r="31" spans="2:8" hidden="1" x14ac:dyDescent="0.3">
      <c r="B31" s="1" t="s">
        <v>12</v>
      </c>
      <c r="C31" s="1">
        <v>670</v>
      </c>
      <c r="D31" s="1">
        <v>13.2</v>
      </c>
      <c r="E31" s="1"/>
      <c r="F31" s="1"/>
      <c r="G31" s="12"/>
      <c r="H31" s="2"/>
    </row>
    <row r="32" spans="2:8" hidden="1" x14ac:dyDescent="0.3">
      <c r="B32" s="1" t="s">
        <v>13</v>
      </c>
      <c r="C32" s="1">
        <v>640</v>
      </c>
      <c r="D32" s="3">
        <v>13.5</v>
      </c>
      <c r="E32" s="1"/>
      <c r="F32" s="1"/>
      <c r="G32" s="12"/>
      <c r="H32" s="2"/>
    </row>
    <row r="33" spans="1:8" hidden="1" x14ac:dyDescent="0.3">
      <c r="B33" s="1" t="s">
        <v>14</v>
      </c>
      <c r="C33" s="1">
        <v>640</v>
      </c>
      <c r="D33" s="1">
        <v>13.7</v>
      </c>
      <c r="E33" s="1"/>
      <c r="F33" s="1"/>
      <c r="G33" s="12"/>
      <c r="H33" s="2"/>
    </row>
    <row r="34" spans="1:8" hidden="1" x14ac:dyDescent="0.3">
      <c r="B34" s="1" t="s">
        <v>15</v>
      </c>
      <c r="C34" s="1">
        <v>590</v>
      </c>
      <c r="D34" s="1">
        <v>11.5</v>
      </c>
      <c r="E34" s="1"/>
      <c r="F34" s="1"/>
      <c r="G34" s="12"/>
      <c r="H34" s="2"/>
    </row>
    <row r="35" spans="1:8" hidden="1" x14ac:dyDescent="0.3">
      <c r="B35" s="1" t="s">
        <v>16</v>
      </c>
      <c r="C35" s="1">
        <v>560</v>
      </c>
      <c r="D35" s="1">
        <v>13.4</v>
      </c>
      <c r="E35" s="1"/>
      <c r="F35" s="1"/>
      <c r="G35" s="12"/>
      <c r="H35" s="2"/>
    </row>
    <row r="36" spans="1:8" hidden="1" x14ac:dyDescent="0.3">
      <c r="B36" s="1" t="s">
        <v>17</v>
      </c>
      <c r="C36" s="1">
        <v>520</v>
      </c>
      <c r="D36" s="3">
        <v>13.5</v>
      </c>
      <c r="E36" s="1"/>
      <c r="F36" s="1"/>
      <c r="G36" s="12"/>
      <c r="H36" s="2"/>
    </row>
    <row r="37" spans="1:8" hidden="1" x14ac:dyDescent="0.3">
      <c r="B37" s="1" t="s">
        <v>18</v>
      </c>
      <c r="C37" s="1">
        <v>520</v>
      </c>
      <c r="D37" s="1">
        <v>11.5</v>
      </c>
      <c r="E37" s="1"/>
      <c r="F37" s="1"/>
      <c r="G37" s="12"/>
      <c r="H37" s="2"/>
    </row>
    <row r="38" spans="1:8" hidden="1" x14ac:dyDescent="0.3">
      <c r="B38" s="1" t="s">
        <v>19</v>
      </c>
      <c r="C38" s="1">
        <v>490</v>
      </c>
      <c r="D38" s="1">
        <v>14.2</v>
      </c>
      <c r="E38" s="1"/>
      <c r="F38" s="1"/>
      <c r="G38" s="12"/>
      <c r="H38" s="2"/>
    </row>
    <row r="39" spans="1:8" hidden="1" x14ac:dyDescent="0.3">
      <c r="B39" s="1" t="s">
        <v>20</v>
      </c>
      <c r="C39" s="1">
        <v>450</v>
      </c>
      <c r="D39" s="3">
        <v>13.5</v>
      </c>
      <c r="E39" s="1"/>
      <c r="F39" s="1"/>
      <c r="G39" s="12"/>
      <c r="H39" s="2"/>
    </row>
    <row r="40" spans="1:8" hidden="1" x14ac:dyDescent="0.3">
      <c r="B40" s="1" t="s">
        <v>21</v>
      </c>
      <c r="C40" s="1">
        <v>410</v>
      </c>
      <c r="D40" s="1">
        <v>13.4</v>
      </c>
      <c r="E40" s="1"/>
      <c r="F40" s="1"/>
      <c r="G40" s="12"/>
    </row>
    <row r="43" spans="1:8" hidden="1" x14ac:dyDescent="0.3">
      <c r="A43" s="9"/>
      <c r="B43" s="9"/>
      <c r="C43" s="9"/>
      <c r="D43" s="9"/>
      <c r="E43" s="9"/>
      <c r="F43" s="9"/>
    </row>
  </sheetData>
  <sheetProtection selectLockedCells="1"/>
  <mergeCells count="4">
    <mergeCell ref="A1:F1"/>
    <mergeCell ref="A6:C9"/>
    <mergeCell ref="D9:F9"/>
    <mergeCell ref="G1:G12"/>
  </mergeCells>
  <phoneticPr fontId="6" type="noConversion"/>
  <dataValidations xWindow="569" yWindow="323" count="12">
    <dataValidation type="list" allowBlank="1" showInputMessage="1" showErrorMessage="1" promptTitle="Tipologia di Imballaggio" prompt="Scegliere la tipologia di imballaggio dall'elenco" sqref="B3" xr:uid="{66C819D5-07EE-48E6-92D8-0D882916158F}">
      <formula1>$F$28:$F$30</formula1>
    </dataValidation>
    <dataValidation allowBlank="1" showInputMessage="1" showErrorMessage="1" promptTitle="Contenuto idrico (opzionale)" prompt="Indicare il contenuto idrico ottenuto tramite analisi del campione" sqref="B4" xr:uid="{82829635-9F65-4AF4-BFFB-2B3A7352F0C9}"/>
    <dataValidation type="list" allowBlank="1" showInputMessage="1" showErrorMessage="1" promptTitle="Specie legnosa" prompt="Scegliere dall'elenco la specie prevalente nel lotto" sqref="B5" xr:uid="{EE019D16-7BA0-4511-97D5-31433151D177}">
      <formula1>$B$19:$B$40</formula1>
    </dataValidation>
    <dataValidation allowBlank="1" showInputMessage="1" showErrorMessage="1" promptTitle="Volume" prompt="Indicare il volume del lotto da commercializzare per conoscere il peso stimato" sqref="B10" xr:uid="{0E6495FE-83C2-4C93-BE13-23EEB4D05C1E}"/>
    <dataValidation allowBlank="1" showInputMessage="1" showErrorMessage="1" promptTitle="Prezzo" prompt="Indicare il prezzo del lotto per il volume indicato" sqref="B11" xr:uid="{717FF881-FC40-4ADB-8463-DFE0FA22C584}"/>
    <dataValidation type="list" allowBlank="1" showInputMessage="1" showErrorMessage="1" promptTitle="Tipologia e qualità" prompt="Scegliere dalla lista il vombustibile e la classe di qualità" sqref="B2" xr:uid="{C95BA1FF-9822-43AD-A91D-CD4DA0CD6545}">
      <formula1>$F$19:$F$26</formula1>
    </dataValidation>
    <dataValidation allowBlank="1" showInputMessage="1" showErrorMessage="1" promptTitle="Umidità media della classe" prompt="Restituisce l'umidità media della classe selezionata che viene utilizzata per i calcoli solo se non viene indicato il contenuto idrico nella cella B4" sqref="E2" xr:uid="{E704F1DB-A9FC-4BCB-886A-0417A6FB7708}"/>
    <dataValidation allowBlank="1" showInputMessage="1" showErrorMessage="1" promptTitle="Coefficiente volumetrico Ki" prompt="Indica il coefficiente specifico per la tipologia di biocombustibile e l'imballaggio selezionato" sqref="E3" xr:uid="{77D44102-65C5-4DAD-A4B6-EFC3CD6E1127}"/>
    <dataValidation allowBlank="1" showInputMessage="1" showErrorMessage="1" promptTitle="Umidità del lotto" prompt="Indica l'umidità calcolata a partire dal contenuto idrico indicato nella casella B4, restituisce 0 se non viene inserito il contenuto idrico ma il calcolo viene comunque effettuato utilizzando l'umidità media." sqref="E4" xr:uid="{9C760F49-1010-4AAE-AED2-F833E3AFD3FC}"/>
    <dataValidation allowBlank="1" showInputMessage="1" showErrorMessage="1" promptTitle="Massa volumica del m3 anidro" prompt="Massa volumica di un m3 della specie selezionata, allo 0% di contenuto idrico. Valore intermedio necessario per il calcolo." sqref="E5" xr:uid="{ADA9D5B7-626B-461E-9C0C-B395B2C856DE}"/>
    <dataValidation allowBlank="1" showInputMessage="1" showErrorMessage="1" promptTitle="Fattore di ritiro volumetrico" prompt="Fattore che definisce la riduzione di volume che incorre nelle diverse specie legnose scendendo sotto il 23% di contenuto idrico. " sqref="E6" xr:uid="{F8713EDD-3515-4AE7-BC6F-8EFF3D1A3CB2}"/>
    <dataValidation allowBlank="1" showInputMessage="1" showErrorMessage="1" promptTitle="Massa volumica umida" prompt="Massa volumica di un m3 di legno della specie indicata al contenuto idrico indicato (legno pieno)" sqref="E7" xr:uid="{27DF26BE-4C34-4588-B0FF-66D95E6A53BE}"/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26AD0-9DAE-4E80-A8B2-B0EB4F045E4C}">
  <dimension ref="A1:G17"/>
  <sheetViews>
    <sheetView workbookViewId="0">
      <selection activeCell="D3" sqref="D3:F11"/>
    </sheetView>
  </sheetViews>
  <sheetFormatPr defaultColWidth="0" defaultRowHeight="14.4" zeroHeight="1" x14ac:dyDescent="0.3"/>
  <cols>
    <col min="1" max="1" width="3.109375" customWidth="1"/>
    <col min="2" max="2" width="40.109375" customWidth="1"/>
    <col min="3" max="6" width="35.6640625" customWidth="1"/>
    <col min="7" max="7" width="3.109375" customWidth="1"/>
    <col min="8" max="16384" width="9" hidden="1"/>
  </cols>
  <sheetData>
    <row r="1" spans="1:7" x14ac:dyDescent="0.3">
      <c r="A1" s="44"/>
      <c r="B1" s="44"/>
      <c r="C1" s="44"/>
      <c r="D1" s="44"/>
      <c r="E1" s="44"/>
      <c r="F1" s="44"/>
      <c r="G1" s="44"/>
    </row>
    <row r="2" spans="1:7" ht="50.25" customHeight="1" x14ac:dyDescent="0.9">
      <c r="A2" s="44"/>
      <c r="B2" s="45" t="s">
        <v>69</v>
      </c>
      <c r="C2" s="45"/>
      <c r="D2" s="45"/>
      <c r="E2" s="45"/>
      <c r="F2" s="45"/>
      <c r="G2" s="44"/>
    </row>
    <row r="3" spans="1:7" x14ac:dyDescent="0.3">
      <c r="A3" s="44"/>
      <c r="B3" s="15" t="s">
        <v>54</v>
      </c>
      <c r="C3" s="16" t="s">
        <v>57</v>
      </c>
      <c r="D3" s="44"/>
      <c r="E3" s="44"/>
      <c r="F3" s="44"/>
      <c r="G3" s="44"/>
    </row>
    <row r="4" spans="1:7" x14ac:dyDescent="0.3">
      <c r="A4" s="44"/>
      <c r="B4" s="15" t="s">
        <v>60</v>
      </c>
      <c r="C4" s="18">
        <f>IF('COSTI DI TRASPORTO'!C3='COSTI DI TRASPORTO'!B14,'COSTI DI TRASPORTO'!C14,IF('COSTI DI TRASPORTO'!C3='COSTI DI TRASPORTO'!B15,'COSTI DI TRASPORTO'!C15,IF('COSTI DI TRASPORTO'!C3='COSTI DI TRASPORTO'!B16,'COSTI DI TRASPORTO'!C16)))*'CONVERSIONE VOLUMETRICA'!E8/1000</f>
        <v>22.140000000000004</v>
      </c>
      <c r="D4" s="44"/>
      <c r="E4" s="44"/>
      <c r="F4" s="44"/>
      <c r="G4" s="44"/>
    </row>
    <row r="5" spans="1:7" x14ac:dyDescent="0.3">
      <c r="A5" s="44"/>
      <c r="B5" s="15" t="s">
        <v>55</v>
      </c>
      <c r="C5" s="24"/>
      <c r="D5" s="44"/>
      <c r="E5" s="44"/>
      <c r="F5" s="44"/>
      <c r="G5" s="44"/>
    </row>
    <row r="6" spans="1:7" x14ac:dyDescent="0.3">
      <c r="A6" s="44"/>
      <c r="B6" s="15" t="s">
        <v>65</v>
      </c>
      <c r="C6" s="16">
        <v>40</v>
      </c>
      <c r="D6" s="44"/>
      <c r="E6" s="44"/>
      <c r="F6" s="44"/>
      <c r="G6" s="44"/>
    </row>
    <row r="7" spans="1:7" x14ac:dyDescent="0.3">
      <c r="A7" s="44"/>
      <c r="B7" s="15" t="s">
        <v>71</v>
      </c>
      <c r="C7" s="16"/>
      <c r="D7" s="44"/>
      <c r="E7" s="44"/>
      <c r="F7" s="44"/>
      <c r="G7" s="44"/>
    </row>
    <row r="8" spans="1:7" x14ac:dyDescent="0.3">
      <c r="A8" s="44"/>
      <c r="B8" s="15" t="s">
        <v>72</v>
      </c>
      <c r="C8" s="16"/>
      <c r="D8" s="44"/>
      <c r="E8" s="44"/>
      <c r="F8" s="44"/>
      <c r="G8" s="44"/>
    </row>
    <row r="9" spans="1:7" x14ac:dyDescent="0.3">
      <c r="A9" s="44"/>
      <c r="B9" s="15" t="s">
        <v>64</v>
      </c>
      <c r="C9" s="18">
        <f>C6/IF(C7&lt;&gt;0,C7,IF(C3=B14,D14,IF(C3=B15,D15,IF(C3=B16,D16))))+IF(C8&lt;&gt;0,C8,IF(C3=B14,E14,IF(C3=B15,E15,IF(C3=B16,E16))))*0.0166667</f>
        <v>2.500003</v>
      </c>
      <c r="D9" s="44"/>
      <c r="E9" s="44"/>
      <c r="F9" s="44"/>
      <c r="G9" s="44"/>
    </row>
    <row r="10" spans="1:7" x14ac:dyDescent="0.3">
      <c r="A10" s="44"/>
      <c r="B10" s="15" t="s">
        <v>66</v>
      </c>
      <c r="C10" s="17">
        <f>IF(C5&lt;&gt;0,C5,IF(AND(ISBLANK(C5),C3=B14),F14,IF(AND(ISBLANK(C5),C3=B15),F15,IF(AND(ISBLANK(C5),C3=B16),F16))))*C9</f>
        <v>175.00021000000001</v>
      </c>
      <c r="D10" s="44"/>
      <c r="E10" s="44"/>
      <c r="F10" s="44"/>
      <c r="G10" s="44"/>
    </row>
    <row r="11" spans="1:7" x14ac:dyDescent="0.3">
      <c r="A11" s="44"/>
      <c r="B11" s="15" t="s">
        <v>68</v>
      </c>
      <c r="C11" s="17">
        <f>C10/C4</f>
        <v>7.9042551942186074</v>
      </c>
      <c r="D11" s="44"/>
      <c r="E11" s="44"/>
      <c r="F11" s="44"/>
      <c r="G11" s="44"/>
    </row>
    <row r="12" spans="1:7" ht="16.5" hidden="1" customHeight="1" x14ac:dyDescent="0.3">
      <c r="G12" s="44"/>
    </row>
    <row r="13" spans="1:7" ht="16.5" hidden="1" customHeight="1" x14ac:dyDescent="0.3">
      <c r="B13" t="s">
        <v>56</v>
      </c>
      <c r="C13" t="s">
        <v>61</v>
      </c>
      <c r="D13" t="s">
        <v>62</v>
      </c>
      <c r="E13" t="s">
        <v>63</v>
      </c>
      <c r="F13" t="s">
        <v>67</v>
      </c>
      <c r="G13" s="44"/>
    </row>
    <row r="14" spans="1:7" ht="16.5" hidden="1" customHeight="1" x14ac:dyDescent="0.3">
      <c r="B14" t="s">
        <v>57</v>
      </c>
      <c r="C14">
        <v>90</v>
      </c>
      <c r="D14">
        <v>40</v>
      </c>
      <c r="E14">
        <v>90</v>
      </c>
      <c r="F14" s="13">
        <v>70</v>
      </c>
      <c r="G14" s="44"/>
    </row>
    <row r="15" spans="1:7" ht="16.5" hidden="1" customHeight="1" x14ac:dyDescent="0.3">
      <c r="B15" t="s">
        <v>58</v>
      </c>
      <c r="C15">
        <v>45</v>
      </c>
      <c r="D15">
        <v>40</v>
      </c>
      <c r="E15">
        <v>60</v>
      </c>
      <c r="F15" s="13">
        <v>60</v>
      </c>
      <c r="G15" s="44"/>
    </row>
    <row r="16" spans="1:7" ht="16.5" hidden="1" customHeight="1" x14ac:dyDescent="0.3">
      <c r="B16" t="s">
        <v>59</v>
      </c>
      <c r="C16">
        <v>20</v>
      </c>
      <c r="D16">
        <v>40</v>
      </c>
      <c r="E16">
        <v>40</v>
      </c>
      <c r="F16" s="13">
        <v>35</v>
      </c>
      <c r="G16" s="44"/>
    </row>
    <row r="17" spans="1:7" ht="92.25" customHeight="1" x14ac:dyDescent="0.3">
      <c r="A17" s="44"/>
      <c r="B17" s="44"/>
      <c r="C17" s="44"/>
      <c r="D17" s="44"/>
      <c r="E17" s="44"/>
      <c r="F17" s="44"/>
      <c r="G17" s="44"/>
    </row>
  </sheetData>
  <sheetProtection selectLockedCells="1"/>
  <mergeCells count="6">
    <mergeCell ref="A17:F17"/>
    <mergeCell ref="D3:F11"/>
    <mergeCell ref="B2:F2"/>
    <mergeCell ref="G1:G17"/>
    <mergeCell ref="A1:F1"/>
    <mergeCell ref="A2:A11"/>
  </mergeCells>
  <dataValidations count="5">
    <dataValidation type="list" allowBlank="1" showInputMessage="1" showErrorMessage="1" sqref="C3" xr:uid="{016098B0-D227-46FF-91D8-7DE937EE7CF1}">
      <formula1>$B$14:$B$16</formula1>
    </dataValidation>
    <dataValidation allowBlank="1" showInputMessage="1" showErrorMessage="1" promptTitle="Tempo necessario in ore" prompt="Il numero restituisce il tempo necessario dal carico al ritorno alla piattaforma. I decimali non sono da intendersi come minuti ma come frazione di ora, quindi 0,3 non indicherà 30 minuti ma la frazione per i minuti in un ora (0,3*60=18 minuti)" sqref="C9" xr:uid="{0372227B-E393-4E73-812B-09E7D94F723E}"/>
    <dataValidation allowBlank="1" showInputMessage="1" showErrorMessage="1" promptTitle="carico + scarico in minuti" prompt="Indicare il tempo di carico e scarico stimato o noto in base a precedenti consegne. Se non è possibile stimarlo, lasciare il campo vuoto._x000a_Attenzione! il tempo va indicato in minuti, ovvero per indicare un tempo di un ora e trenta si deve inserire 90._x000a_" sqref="C8" xr:uid="{2BC57758-8E94-43FF-8BE5-A305E10828F6}"/>
    <dataValidation allowBlank="1" showInputMessage="1" showErrorMessage="1" promptTitle="Velocità media in km/h" prompt="Inserire (se nota) la velocità in km/h." sqref="C7" xr:uid="{FA922C27-11C1-4546-BBC1-84F9917D7A99}"/>
    <dataValidation allowBlank="1" showInputMessage="1" showErrorMessage="1" promptTitle="Costo orario mezzo in €" prompt="Indicare i costi orari comprensivi di:_x000a_- Carburante;_x000a_- Operatore;_x000a_- Ammortamenti;_x000a_- Assicurazione;_x000a_- Manutenzione ordinaria e straordinaria." sqref="C5" xr:uid="{04260551-0106-4991-8010-A947B377C9CE}"/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LANDING</vt:lpstr>
      <vt:lpstr>CONVERSIONE VOLUMETRICA</vt:lpstr>
      <vt:lpstr>COSTI DI TRASPORTO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rossi</dc:creator>
  <cp:lastModifiedBy>Diego</cp:lastModifiedBy>
  <dcterms:created xsi:type="dcterms:W3CDTF">2019-09-23T15:21:45Z</dcterms:created>
  <dcterms:modified xsi:type="dcterms:W3CDTF">2023-05-25T09:16:05Z</dcterms:modified>
</cp:coreProperties>
</file>